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'1кв'!$A$1:$E$48</definedName>
    <definedName name="_xlnm.Print_Area" localSheetId="1">'2кв'!$A$1:$E$49</definedName>
    <definedName name="_xlnm.Print_Area" localSheetId="2">'3кв'!$A$1:$E$48</definedName>
    <definedName name="_xlnm.Print_Area" localSheetId="3">'4кв'!$A$1:$E$48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20" i="26" l="1"/>
  <c r="C19" i="26"/>
  <c r="C16" i="26"/>
  <c r="C13" i="26"/>
  <c r="C14" i="26"/>
  <c r="C15" i="26"/>
  <c r="C12" i="26"/>
  <c r="C9" i="26"/>
  <c r="C10" i="26" s="1"/>
  <c r="C8" i="26"/>
  <c r="C6" i="26"/>
  <c r="C26" i="26"/>
  <c r="C17" i="26"/>
  <c r="C21" i="26" l="1"/>
  <c r="B43" i="25" l="1"/>
  <c r="E27" i="25"/>
  <c r="B46" i="25"/>
  <c r="E26" i="25"/>
  <c r="E23" i="25"/>
  <c r="B47" i="25" s="1"/>
  <c r="B48" i="25" s="1"/>
  <c r="E22" i="25"/>
  <c r="B43" i="24" l="1"/>
  <c r="E27" i="24"/>
  <c r="E26" i="24"/>
  <c r="B46" i="24" l="1"/>
  <c r="E23" i="24"/>
  <c r="E22" i="24"/>
  <c r="B47" i="23"/>
  <c r="E23" i="23"/>
  <c r="E22" i="23"/>
  <c r="E28" i="23" l="1"/>
  <c r="B48" i="23" s="1"/>
  <c r="B47" i="24"/>
  <c r="B48" i="24" s="1"/>
  <c r="E26" i="22"/>
  <c r="B46" i="22" l="1"/>
  <c r="E23" i="22"/>
  <c r="E22" i="22"/>
  <c r="E27" i="22" l="1"/>
  <c r="B47" i="22"/>
  <c r="B48" i="22" s="1"/>
  <c r="B44" i="23" s="1"/>
  <c r="B49" i="23" s="1"/>
</calcChain>
</file>

<file path=xl/sharedStrings.xml><?xml version="1.0" encoding="utf-8"?>
<sst xmlns="http://schemas.openxmlformats.org/spreadsheetml/2006/main" count="274" uniqueCount="101">
  <si>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</si>
  <si>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</si>
  <si>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</si>
  <si>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</si>
  <si>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</si>
  <si>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</si>
  <si>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</si>
  <si>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</si>
  <si>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</si>
  <si>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</si>
  <si>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</si>
  <si>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</si>
  <si>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</si>
  <si>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</si>
  <si>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</si>
  <si>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</si>
  <si>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</si>
  <si>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</si>
  <si>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</si>
  <si>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</si>
  <si>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</si>
  <si>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</si>
  <si>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</si>
  <si>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</si>
  <si>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</si>
  <si>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</si>
  <si>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</si>
  <si>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</si>
  <si>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</si>
  <si>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г. Россошь, ул. Линейная, д. 21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</si>
  <si>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Трушина Ивана  Владимировича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</si>
  <si>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№б/н от 21.09.2017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</si>
  <si>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</si>
  <si>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</si>
  <si>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 xml:space="preserve">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</si>
  <si>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Трушина И.В.</t>
    </r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</si>
  <si>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</si>
  <si>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</si>
  <si>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</si>
  <si>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</si>
  <si>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</si>
  <si>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</si>
  <si>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оплачено за размещ.оборуд.ТТК</t>
  </si>
  <si>
    <t xml:space="preserve">Услуги по содержанию многоквартирного дома </t>
  </si>
  <si>
    <t xml:space="preserve">Дератизация и дезинсекция </t>
  </si>
  <si>
    <t>по заявке собственников</t>
  </si>
  <si>
    <t>Предъявлено населению 81433,8 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</si>
  <si>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</si>
  <si>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</si>
  <si>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</si>
  <si>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Установка трубы на вентканале (кв.5)</t>
  </si>
  <si>
    <t>январь</t>
  </si>
  <si>
    <t>ч/ч</t>
  </si>
  <si>
    <t>Sдома=1292,6м2</t>
  </si>
  <si>
    <t xml:space="preserve">           2. Всего за период с "01" 01 2023 г. по "31" 03 2023 г. выполнено работ (оказано услуг) на общую сумму семьдесят тысяч шестьсот девяносто рублей 20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</si>
  <si>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</si>
  <si>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</si>
  <si>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</si>
  <si>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</si>
  <si>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</si>
  <si>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</si>
  <si>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</si>
  <si>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Поверка, ремонт ОПУ</t>
  </si>
  <si>
    <t xml:space="preserve">           2. Всего за период с "01" 04 2023 г. по "30" 06 2023 г. выполнено работ (оказано услуг) на общую сумму сто двадцать две тысячи четыреста тридцать два рубля 20 копеек</t>
  </si>
  <si>
    <t>Частичный ремонт кровли  (кв.5)</t>
  </si>
  <si>
    <t>июль</t>
  </si>
  <si>
    <t xml:space="preserve">           2. Всего за период с "01" 07 2023 г. по "30" 09 2023 г. выполнено работ (оказано услуг) на общую сумму семьдесят девять тысяч четыреста семьдесят два рубля 59 копеек</t>
  </si>
  <si>
    <t>Предъявлено населению 91128,3</t>
  </si>
  <si>
    <t>за 4 квартал 2023 года</t>
  </si>
  <si>
    <t>31.12.2023 г.</t>
  </si>
  <si>
    <t>4 квартал</t>
  </si>
  <si>
    <t>Ремонт,установка дверей</t>
  </si>
  <si>
    <t>ноябрь</t>
  </si>
  <si>
    <t xml:space="preserve">           2. Всего за период с "01" 10 2023 г. по "31" 12 2023 г. выполнено работ (оказано услуг) на общую сумму семьдесят восемь тысяч восемьсот восемьдесят три рубля 17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</si>
  <si>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</si>
  <si>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</si>
  <si>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</si>
  <si>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</si>
  <si>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</si>
  <si>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</si>
  <si>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 xml:space="preserve">Оплачено за размещение оборудования ТТК </t>
  </si>
  <si>
    <t>Итого доходов:</t>
  </si>
  <si>
    <t>Расходы:</t>
  </si>
  <si>
    <t xml:space="preserve">Дератизация, дезинсекция 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</si>
  <si>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</si>
  <si>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</si>
  <si>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</si>
  <si>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</si>
  <si>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</si>
  <si>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</si>
  <si>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</si>
  <si>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</si>
  <si>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</si>
  <si>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</si>
  <si>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</si>
  <si>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</si>
  <si>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</si>
  <si>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Линейная, д. 21</t>
  </si>
  <si>
    <t>Начислено всего 345124,2</t>
  </si>
  <si>
    <t>Непредвиденные работы 12 ч/ч</t>
  </si>
  <si>
    <t xml:space="preserve">   * Поверка, ремонт ОДПУ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</si>
</sst>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5" fillId="0" borderId="0"/>
    <xf numFmtId="0" fontId="16" fillId="0" borderId="0"/>
  </cellStyleXfs>
  <cellXfs count="90">
    <xf numFmtId="0" fontId="0" fillId="0" borderId="0" xfId="0"/>
    <xf numFmtId="0" fontId="3" fillId="0" borderId="0" xfId="0" applyFont="1"/>
    <xf numFmtId="43" fontId="7" fillId="0" borderId="0" xfId="0" applyNumberFormat="1" applyFont="1"/>
    <xf numFmtId="43" fontId="4" fillId="0" borderId="0" xfId="0" applyNumberFormat="1" applyFont="1"/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3" fontId="7" fillId="2" borderId="1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1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0" zoomScaleSheetLayoutView="100" workbookViewId="0">
      <selection activeCell="B49" sqref="B49"/>
    </sheetView>
  </sheetViews>
  <sheetFormatPr defaultColWidth="9.140625" defaultRowHeight="15" x14ac:dyDescent="0.25"/>
  <cols>
    <col min="1" max="1" width="31.7109375" style="5" customWidth="1"/>
    <col min="2" max="2" width="20.28515625" style="5" customWidth="1"/>
    <col min="3" max="3" width="14" style="5" customWidth="1"/>
    <col min="4" max="4" width="16.140625" style="5" customWidth="1"/>
    <col min="5" max="5" width="14.140625" style="5" customWidth="1"/>
    <col min="6" max="7" width="9.140625" style="5"/>
    <col min="8" max="8" width="16.140625" style="5" customWidth="1"/>
    <col min="9" max="16384" width="9.140625" style="5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27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47</v>
      </c>
      <c r="B3" s="59"/>
      <c r="C3" s="59"/>
      <c r="D3" s="59"/>
      <c r="E3" s="59"/>
    </row>
    <row r="4" spans="1:5" s="1" customFormat="1" ht="15.75" x14ac:dyDescent="0.25">
      <c r="A4" s="27" t="s">
        <v>13</v>
      </c>
      <c r="B4" s="7"/>
      <c r="C4" s="7"/>
      <c r="D4" s="60" t="s">
        <v>48</v>
      </c>
      <c r="E4" s="60"/>
    </row>
    <row r="5" spans="1:5" x14ac:dyDescent="0.25">
      <c r="A5" s="32"/>
      <c r="B5" s="7"/>
      <c r="C5" s="7"/>
      <c r="D5" s="7"/>
      <c r="E5" s="17"/>
    </row>
    <row r="6" spans="1:5" ht="13.9" customHeight="1" x14ac:dyDescent="0.25">
      <c r="A6" s="47" t="s">
        <v>0</v>
      </c>
      <c r="B6" s="47"/>
      <c r="C6" s="47"/>
      <c r="D6" s="47"/>
      <c r="E6" s="47"/>
    </row>
    <row r="7" spans="1:5" x14ac:dyDescent="0.25">
      <c r="A7" s="55" t="s">
        <v>29</v>
      </c>
      <c r="B7" s="55"/>
      <c r="C7" s="55"/>
      <c r="D7" s="55"/>
      <c r="E7" s="55"/>
    </row>
    <row r="8" spans="1:5" ht="13.9" customHeight="1" x14ac:dyDescent="0.25">
      <c r="A8" s="51" t="s">
        <v>1</v>
      </c>
      <c r="B8" s="51"/>
      <c r="C8" s="51"/>
      <c r="D8" s="51"/>
      <c r="E8" s="51"/>
    </row>
    <row r="9" spans="1:5" ht="18.75" customHeight="1" x14ac:dyDescent="0.25">
      <c r="A9" s="47" t="s">
        <v>30</v>
      </c>
      <c r="B9" s="47"/>
      <c r="C9" s="47"/>
      <c r="D9" s="47"/>
      <c r="E9" s="47"/>
    </row>
    <row r="10" spans="1:5" ht="22.9" customHeight="1" x14ac:dyDescent="0.25">
      <c r="A10" s="52" t="s">
        <v>14</v>
      </c>
      <c r="B10" s="53"/>
      <c r="C10" s="53"/>
      <c r="D10" s="53"/>
      <c r="E10" s="53"/>
    </row>
    <row r="11" spans="1:5" ht="27" customHeight="1" x14ac:dyDescent="0.25">
      <c r="A11" s="47" t="s">
        <v>31</v>
      </c>
      <c r="B11" s="47"/>
      <c r="C11" s="47"/>
      <c r="D11" s="47"/>
      <c r="E11" s="47"/>
    </row>
    <row r="12" spans="1:5" ht="18" customHeight="1" x14ac:dyDescent="0.25">
      <c r="A12" s="51" t="s">
        <v>15</v>
      </c>
      <c r="B12" s="54"/>
      <c r="C12" s="54"/>
      <c r="D12" s="54"/>
      <c r="E12" s="54"/>
    </row>
    <row r="13" spans="1:5" ht="13.9" customHeight="1" x14ac:dyDescent="0.25">
      <c r="A13" s="47" t="s">
        <v>21</v>
      </c>
      <c r="B13" s="47"/>
      <c r="C13" s="47"/>
      <c r="D13" s="47"/>
      <c r="E13" s="47"/>
    </row>
    <row r="14" spans="1:5" ht="15.75" customHeight="1" x14ac:dyDescent="0.25">
      <c r="A14" s="51" t="s">
        <v>2</v>
      </c>
      <c r="B14" s="54"/>
      <c r="C14" s="54"/>
      <c r="D14" s="54"/>
      <c r="E14" s="54"/>
    </row>
    <row r="15" spans="1:5" ht="13.9" customHeight="1" x14ac:dyDescent="0.25">
      <c r="A15" s="47" t="s">
        <v>49</v>
      </c>
      <c r="B15" s="47"/>
      <c r="C15" s="47"/>
      <c r="D15" s="47"/>
      <c r="E15" s="47"/>
    </row>
    <row r="16" spans="1:5" ht="13.9" customHeight="1" x14ac:dyDescent="0.25">
      <c r="A16" s="51" t="s">
        <v>16</v>
      </c>
      <c r="B16" s="54"/>
      <c r="C16" s="54"/>
      <c r="D16" s="54"/>
      <c r="E16" s="54"/>
    </row>
    <row r="17" spans="1:7" ht="32.25" customHeight="1" x14ac:dyDescent="0.25">
      <c r="A17" s="47" t="s">
        <v>17</v>
      </c>
      <c r="B17" s="47"/>
      <c r="C17" s="47"/>
      <c r="D17" s="47"/>
      <c r="E17" s="47"/>
    </row>
    <row r="18" spans="1:7" ht="57.6" customHeight="1" x14ac:dyDescent="0.25">
      <c r="A18" s="47" t="s">
        <v>32</v>
      </c>
      <c r="B18" s="47"/>
      <c r="C18" s="47"/>
      <c r="D18" s="47"/>
      <c r="E18" s="47"/>
    </row>
    <row r="19" spans="1:7" ht="34.5" customHeight="1" x14ac:dyDescent="0.25">
      <c r="A19" s="45" t="s">
        <v>33</v>
      </c>
      <c r="B19" s="45"/>
      <c r="C19" s="45"/>
      <c r="D19" s="45"/>
      <c r="E19" s="45"/>
    </row>
    <row r="20" spans="1:7" ht="18" customHeight="1" x14ac:dyDescent="0.25">
      <c r="A20" s="45"/>
      <c r="B20" s="45"/>
      <c r="C20" s="45"/>
      <c r="D20" s="45"/>
      <c r="E20" s="45"/>
      <c r="F20" s="5">
        <v>1292.5999999999999</v>
      </c>
      <c r="G20" s="5">
        <v>3</v>
      </c>
    </row>
    <row r="21" spans="1:7" ht="135" x14ac:dyDescent="0.25">
      <c r="A21" s="6" t="s">
        <v>7</v>
      </c>
      <c r="B21" s="6" t="s">
        <v>10</v>
      </c>
      <c r="C21" s="6" t="s">
        <v>3</v>
      </c>
      <c r="D21" s="6" t="s">
        <v>9</v>
      </c>
      <c r="E21" s="15" t="s">
        <v>8</v>
      </c>
    </row>
    <row r="22" spans="1:7" ht="38.25" x14ac:dyDescent="0.25">
      <c r="A22" s="29" t="s">
        <v>43</v>
      </c>
      <c r="B22" s="9" t="s">
        <v>40</v>
      </c>
      <c r="C22" s="6" t="s">
        <v>4</v>
      </c>
      <c r="D22" s="6">
        <v>14.01</v>
      </c>
      <c r="E22" s="16">
        <f>D22*F20*G20</f>
        <v>54327.977999999988</v>
      </c>
    </row>
    <row r="23" spans="1:7" x14ac:dyDescent="0.25">
      <c r="A23" s="8" t="s">
        <v>41</v>
      </c>
      <c r="B23" s="9" t="s">
        <v>22</v>
      </c>
      <c r="C23" s="6" t="s">
        <v>4</v>
      </c>
      <c r="D23" s="6">
        <v>3.9</v>
      </c>
      <c r="E23" s="16">
        <f>D23*F20*G20</f>
        <v>15123.419999999998</v>
      </c>
    </row>
    <row r="24" spans="1:7" ht="25.5" x14ac:dyDescent="0.25">
      <c r="A24" s="8" t="s">
        <v>44</v>
      </c>
      <c r="B24" s="30" t="s">
        <v>45</v>
      </c>
      <c r="C24" s="6" t="s">
        <v>26</v>
      </c>
      <c r="D24" s="6"/>
      <c r="E24" s="28">
        <v>0</v>
      </c>
    </row>
    <row r="25" spans="1:7" x14ac:dyDescent="0.25">
      <c r="A25" s="14" t="s">
        <v>24</v>
      </c>
      <c r="B25" s="9" t="s">
        <v>25</v>
      </c>
      <c r="C25" s="15" t="s">
        <v>26</v>
      </c>
      <c r="D25" s="15"/>
      <c r="E25" s="16">
        <v>295</v>
      </c>
    </row>
    <row r="26" spans="1:7" ht="30" x14ac:dyDescent="0.25">
      <c r="A26" s="39" t="s">
        <v>50</v>
      </c>
      <c r="B26" s="9" t="s">
        <v>51</v>
      </c>
      <c r="C26" s="15" t="s">
        <v>52</v>
      </c>
      <c r="D26" s="15">
        <v>4</v>
      </c>
      <c r="E26" s="16">
        <f>D26*235.95</f>
        <v>943.8</v>
      </c>
    </row>
    <row r="27" spans="1:7" ht="24.6" customHeight="1" x14ac:dyDescent="0.25">
      <c r="A27" s="10" t="s">
        <v>23</v>
      </c>
      <c r="B27" s="11"/>
      <c r="C27" s="12"/>
      <c r="D27" s="12"/>
      <c r="E27" s="18">
        <f>SUM(E22:E26)</f>
        <v>70690.197999999989</v>
      </c>
    </row>
    <row r="28" spans="1:7" ht="46.5" customHeight="1" x14ac:dyDescent="0.25">
      <c r="A28" s="46" t="s">
        <v>54</v>
      </c>
      <c r="B28" s="46"/>
      <c r="C28" s="46"/>
      <c r="D28" s="46"/>
      <c r="E28" s="46"/>
    </row>
    <row r="29" spans="1:7" ht="34.5" customHeight="1" x14ac:dyDescent="0.25">
      <c r="A29" s="47" t="s">
        <v>20</v>
      </c>
      <c r="B29" s="47"/>
      <c r="C29" s="47"/>
      <c r="D29" s="47"/>
      <c r="E29" s="47"/>
    </row>
    <row r="30" spans="1:7" x14ac:dyDescent="0.25">
      <c r="A30" s="47" t="s">
        <v>19</v>
      </c>
      <c r="B30" s="47"/>
      <c r="C30" s="47"/>
      <c r="D30" s="47"/>
      <c r="E30" s="47"/>
    </row>
    <row r="31" spans="1:7" s="13" customFormat="1" x14ac:dyDescent="0.25">
      <c r="A31" s="47" t="s">
        <v>27</v>
      </c>
      <c r="B31" s="47"/>
      <c r="C31" s="47"/>
      <c r="D31" s="47"/>
      <c r="E31" s="47"/>
    </row>
    <row r="32" spans="1:7" x14ac:dyDescent="0.25">
      <c r="A32" s="47" t="s">
        <v>34</v>
      </c>
      <c r="B32" s="47"/>
      <c r="C32" s="47"/>
      <c r="D32" s="47"/>
      <c r="E32" s="47"/>
    </row>
    <row r="33" spans="1:8" x14ac:dyDescent="0.25">
      <c r="A33" s="33"/>
      <c r="B33" s="33"/>
      <c r="C33" s="33"/>
      <c r="D33" s="33"/>
      <c r="E33" s="33"/>
    </row>
    <row r="34" spans="1:8" x14ac:dyDescent="0.25">
      <c r="A34" s="48" t="s">
        <v>5</v>
      </c>
      <c r="B34" s="48"/>
      <c r="C34" s="48"/>
      <c r="D34" s="48"/>
      <c r="E34" s="48"/>
    </row>
    <row r="35" spans="1:8" x14ac:dyDescent="0.25">
      <c r="A35" s="47" t="s">
        <v>34</v>
      </c>
      <c r="B35" s="47"/>
      <c r="C35" s="47"/>
      <c r="D35" s="47"/>
      <c r="E35" s="47"/>
    </row>
    <row r="36" spans="1:8" ht="20.25" customHeight="1" x14ac:dyDescent="0.25">
      <c r="A36" s="49" t="s">
        <v>55</v>
      </c>
      <c r="B36" s="49"/>
      <c r="C36" s="49"/>
      <c r="D36" s="49"/>
      <c r="E36" s="19"/>
      <c r="F36" s="13"/>
      <c r="G36" s="13"/>
      <c r="H36" s="2"/>
    </row>
    <row r="37" spans="1:8" ht="13.9" customHeight="1" x14ac:dyDescent="0.25">
      <c r="A37" s="4"/>
      <c r="B37" s="44" t="s">
        <v>18</v>
      </c>
      <c r="C37" s="44"/>
      <c r="D37" s="44"/>
      <c r="E37" s="20" t="s">
        <v>6</v>
      </c>
    </row>
    <row r="38" spans="1:8" x14ac:dyDescent="0.25">
      <c r="A38" s="31"/>
      <c r="B38" s="31"/>
      <c r="C38" s="31"/>
      <c r="D38" s="31"/>
      <c r="E38" s="21"/>
    </row>
    <row r="39" spans="1:8" ht="13.9" customHeight="1" x14ac:dyDescent="0.25">
      <c r="A39" s="50" t="s">
        <v>35</v>
      </c>
      <c r="B39" s="50"/>
      <c r="C39" s="50"/>
      <c r="D39" s="50"/>
      <c r="E39" s="19"/>
    </row>
    <row r="40" spans="1:8" x14ac:dyDescent="0.25">
      <c r="A40" s="4"/>
      <c r="B40" s="44" t="s">
        <v>18</v>
      </c>
      <c r="C40" s="44"/>
      <c r="D40" s="44"/>
      <c r="E40" s="20" t="s">
        <v>6</v>
      </c>
    </row>
    <row r="41" spans="1:8" x14ac:dyDescent="0.25">
      <c r="A41" s="5" t="s">
        <v>53</v>
      </c>
      <c r="B41" s="4"/>
      <c r="C41" s="4"/>
      <c r="D41" s="4"/>
      <c r="E41" s="4"/>
    </row>
    <row r="42" spans="1:8" ht="13.9" customHeight="1" x14ac:dyDescent="0.25">
      <c r="A42" s="13" t="s">
        <v>28</v>
      </c>
      <c r="B42" s="4"/>
      <c r="C42" s="4"/>
      <c r="D42" s="4"/>
    </row>
    <row r="43" spans="1:8" x14ac:dyDescent="0.25">
      <c r="A43" s="5" t="s">
        <v>39</v>
      </c>
      <c r="B43" s="23">
        <v>84738.19</v>
      </c>
      <c r="C43" s="4"/>
      <c r="D43" s="4"/>
    </row>
    <row r="44" spans="1:8" x14ac:dyDescent="0.25">
      <c r="A44" s="25" t="s">
        <v>46</v>
      </c>
      <c r="B44" s="24"/>
      <c r="C44" s="4"/>
      <c r="D44" s="4"/>
    </row>
    <row r="45" spans="1:8" x14ac:dyDescent="0.25">
      <c r="A45" s="5" t="s">
        <v>36</v>
      </c>
      <c r="B45" s="24">
        <v>72799.48</v>
      </c>
      <c r="C45" s="4"/>
      <c r="D45" s="4"/>
    </row>
    <row r="46" spans="1:8" x14ac:dyDescent="0.25">
      <c r="A46" s="5" t="s">
        <v>42</v>
      </c>
      <c r="B46" s="24">
        <f>3*110</f>
        <v>330</v>
      </c>
      <c r="C46" s="4"/>
      <c r="D46" s="4"/>
    </row>
    <row r="47" spans="1:8" ht="30" x14ac:dyDescent="0.25">
      <c r="A47" s="34" t="s">
        <v>37</v>
      </c>
      <c r="B47" s="24">
        <f>E27</f>
        <v>70690.197999999989</v>
      </c>
      <c r="C47" s="4"/>
      <c r="D47" s="4"/>
    </row>
    <row r="48" spans="1:8" x14ac:dyDescent="0.25">
      <c r="A48" s="22" t="s">
        <v>38</v>
      </c>
      <c r="B48" s="26">
        <f>B43+B45+B46-B47</f>
        <v>87177.471999999994</v>
      </c>
      <c r="C48" s="4"/>
      <c r="D48" s="4"/>
      <c r="E48" s="4"/>
    </row>
    <row r="50" spans="2:2" x14ac:dyDescent="0.25">
      <c r="B50" s="3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1" zoomScaleSheetLayoutView="100" workbookViewId="0">
      <selection activeCell="B47" sqref="B47"/>
    </sheetView>
  </sheetViews>
  <sheetFormatPr defaultColWidth="9.140625" defaultRowHeight="15" x14ac:dyDescent="0.25"/>
  <cols>
    <col min="1" max="1" width="31.7109375" style="5" customWidth="1"/>
    <col min="2" max="2" width="20.28515625" style="5" customWidth="1"/>
    <col min="3" max="3" width="14" style="5" customWidth="1"/>
    <col min="4" max="4" width="16.140625" style="5" customWidth="1"/>
    <col min="5" max="5" width="14.140625" style="5" customWidth="1"/>
    <col min="6" max="7" width="9.140625" style="5"/>
    <col min="8" max="8" width="16.140625" style="5" customWidth="1"/>
    <col min="9" max="16384" width="9.140625" style="5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27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56</v>
      </c>
      <c r="B3" s="59"/>
      <c r="C3" s="59"/>
      <c r="D3" s="59"/>
      <c r="E3" s="59"/>
    </row>
    <row r="4" spans="1:5" s="1" customFormat="1" ht="15.75" x14ac:dyDescent="0.25">
      <c r="A4" s="27" t="s">
        <v>13</v>
      </c>
      <c r="B4" s="7"/>
      <c r="C4" s="7"/>
      <c r="D4" s="60" t="s">
        <v>57</v>
      </c>
      <c r="E4" s="60"/>
    </row>
    <row r="5" spans="1:5" x14ac:dyDescent="0.25">
      <c r="A5" s="36"/>
      <c r="B5" s="7"/>
      <c r="C5" s="7"/>
      <c r="D5" s="7"/>
      <c r="E5" s="17"/>
    </row>
    <row r="6" spans="1:5" ht="13.9" customHeight="1" x14ac:dyDescent="0.25">
      <c r="A6" s="47" t="s">
        <v>0</v>
      </c>
      <c r="B6" s="47"/>
      <c r="C6" s="47"/>
      <c r="D6" s="47"/>
      <c r="E6" s="47"/>
    </row>
    <row r="7" spans="1:5" x14ac:dyDescent="0.25">
      <c r="A7" s="55" t="s">
        <v>29</v>
      </c>
      <c r="B7" s="55"/>
      <c r="C7" s="55"/>
      <c r="D7" s="55"/>
      <c r="E7" s="55"/>
    </row>
    <row r="8" spans="1:5" ht="13.9" customHeight="1" x14ac:dyDescent="0.25">
      <c r="A8" s="51" t="s">
        <v>1</v>
      </c>
      <c r="B8" s="51"/>
      <c r="C8" s="51"/>
      <c r="D8" s="51"/>
      <c r="E8" s="51"/>
    </row>
    <row r="9" spans="1:5" ht="18.75" customHeight="1" x14ac:dyDescent="0.25">
      <c r="A9" s="47" t="s">
        <v>30</v>
      </c>
      <c r="B9" s="47"/>
      <c r="C9" s="47"/>
      <c r="D9" s="47"/>
      <c r="E9" s="47"/>
    </row>
    <row r="10" spans="1:5" ht="22.9" customHeight="1" x14ac:dyDescent="0.25">
      <c r="A10" s="52" t="s">
        <v>14</v>
      </c>
      <c r="B10" s="53"/>
      <c r="C10" s="53"/>
      <c r="D10" s="53"/>
      <c r="E10" s="53"/>
    </row>
    <row r="11" spans="1:5" ht="27" customHeight="1" x14ac:dyDescent="0.25">
      <c r="A11" s="47" t="s">
        <v>31</v>
      </c>
      <c r="B11" s="47"/>
      <c r="C11" s="47"/>
      <c r="D11" s="47"/>
      <c r="E11" s="47"/>
    </row>
    <row r="12" spans="1:5" ht="18" customHeight="1" x14ac:dyDescent="0.25">
      <c r="A12" s="51" t="s">
        <v>15</v>
      </c>
      <c r="B12" s="54"/>
      <c r="C12" s="54"/>
      <c r="D12" s="54"/>
      <c r="E12" s="54"/>
    </row>
    <row r="13" spans="1:5" ht="13.9" customHeight="1" x14ac:dyDescent="0.25">
      <c r="A13" s="47" t="s">
        <v>21</v>
      </c>
      <c r="B13" s="47"/>
      <c r="C13" s="47"/>
      <c r="D13" s="47"/>
      <c r="E13" s="47"/>
    </row>
    <row r="14" spans="1:5" ht="15.75" customHeight="1" x14ac:dyDescent="0.25">
      <c r="A14" s="51" t="s">
        <v>2</v>
      </c>
      <c r="B14" s="54"/>
      <c r="C14" s="54"/>
      <c r="D14" s="54"/>
      <c r="E14" s="54"/>
    </row>
    <row r="15" spans="1:5" ht="13.9" customHeight="1" x14ac:dyDescent="0.25">
      <c r="A15" s="47" t="s">
        <v>49</v>
      </c>
      <c r="B15" s="47"/>
      <c r="C15" s="47"/>
      <c r="D15" s="47"/>
      <c r="E15" s="47"/>
    </row>
    <row r="16" spans="1:5" ht="13.9" customHeight="1" x14ac:dyDescent="0.25">
      <c r="A16" s="51" t="s">
        <v>16</v>
      </c>
      <c r="B16" s="54"/>
      <c r="C16" s="54"/>
      <c r="D16" s="54"/>
      <c r="E16" s="54"/>
    </row>
    <row r="17" spans="1:7" ht="32.25" customHeight="1" x14ac:dyDescent="0.25">
      <c r="A17" s="47" t="s">
        <v>17</v>
      </c>
      <c r="B17" s="47"/>
      <c r="C17" s="47"/>
      <c r="D17" s="47"/>
      <c r="E17" s="47"/>
    </row>
    <row r="18" spans="1:7" ht="57.6" customHeight="1" x14ac:dyDescent="0.25">
      <c r="A18" s="47" t="s">
        <v>32</v>
      </c>
      <c r="B18" s="47"/>
      <c r="C18" s="47"/>
      <c r="D18" s="47"/>
      <c r="E18" s="47"/>
    </row>
    <row r="19" spans="1:7" ht="34.5" customHeight="1" x14ac:dyDescent="0.25">
      <c r="A19" s="45" t="s">
        <v>33</v>
      </c>
      <c r="B19" s="45"/>
      <c r="C19" s="45"/>
      <c r="D19" s="45"/>
      <c r="E19" s="45"/>
    </row>
    <row r="20" spans="1:7" ht="18" customHeight="1" x14ac:dyDescent="0.25">
      <c r="A20" s="45"/>
      <c r="B20" s="45"/>
      <c r="C20" s="45"/>
      <c r="D20" s="45"/>
      <c r="E20" s="45"/>
      <c r="F20" s="5">
        <v>1292.5999999999999</v>
      </c>
      <c r="G20" s="5">
        <v>3</v>
      </c>
    </row>
    <row r="21" spans="1:7" ht="135" x14ac:dyDescent="0.25">
      <c r="A21" s="6" t="s">
        <v>7</v>
      </c>
      <c r="B21" s="6" t="s">
        <v>10</v>
      </c>
      <c r="C21" s="6" t="s">
        <v>3</v>
      </c>
      <c r="D21" s="6" t="s">
        <v>9</v>
      </c>
      <c r="E21" s="15" t="s">
        <v>8</v>
      </c>
    </row>
    <row r="22" spans="1:7" ht="38.25" x14ac:dyDescent="0.25">
      <c r="A22" s="29" t="s">
        <v>43</v>
      </c>
      <c r="B22" s="9" t="s">
        <v>40</v>
      </c>
      <c r="C22" s="6" t="s">
        <v>4</v>
      </c>
      <c r="D22" s="6">
        <v>14.01</v>
      </c>
      <c r="E22" s="16">
        <f>D22*F20*G20</f>
        <v>54327.977999999988</v>
      </c>
    </row>
    <row r="23" spans="1:7" x14ac:dyDescent="0.25">
      <c r="A23" s="8" t="s">
        <v>41</v>
      </c>
      <c r="B23" s="9" t="s">
        <v>22</v>
      </c>
      <c r="C23" s="6" t="s">
        <v>4</v>
      </c>
      <c r="D23" s="6">
        <v>3.9</v>
      </c>
      <c r="E23" s="16">
        <f>D23*F20*G20</f>
        <v>15123.419999999998</v>
      </c>
    </row>
    <row r="24" spans="1:7" ht="25.5" x14ac:dyDescent="0.25">
      <c r="A24" s="8" t="s">
        <v>44</v>
      </c>
      <c r="B24" s="30" t="s">
        <v>45</v>
      </c>
      <c r="C24" s="6" t="s">
        <v>26</v>
      </c>
      <c r="D24" s="6"/>
      <c r="E24" s="28">
        <v>0</v>
      </c>
    </row>
    <row r="25" spans="1:7" x14ac:dyDescent="0.25">
      <c r="A25" s="14" t="s">
        <v>24</v>
      </c>
      <c r="B25" s="9" t="s">
        <v>58</v>
      </c>
      <c r="C25" s="15" t="s">
        <v>26</v>
      </c>
      <c r="D25" s="15"/>
      <c r="E25" s="16">
        <v>0</v>
      </c>
    </row>
    <row r="26" spans="1:7" x14ac:dyDescent="0.25">
      <c r="A26" s="14" t="s">
        <v>62</v>
      </c>
      <c r="B26" s="9" t="s">
        <v>58</v>
      </c>
      <c r="C26" s="15" t="s">
        <v>26</v>
      </c>
      <c r="D26" s="15"/>
      <c r="E26" s="16">
        <v>52980.800000000003</v>
      </c>
    </row>
    <row r="27" spans="1:7" x14ac:dyDescent="0.25">
      <c r="A27" s="39"/>
      <c r="B27" s="9"/>
      <c r="C27" s="15"/>
      <c r="D27" s="15"/>
      <c r="E27" s="16"/>
    </row>
    <row r="28" spans="1:7" x14ac:dyDescent="0.25">
      <c r="A28" s="10" t="s">
        <v>23</v>
      </c>
      <c r="B28" s="11"/>
      <c r="C28" s="12"/>
      <c r="D28" s="12"/>
      <c r="E28" s="18">
        <f>SUM(E22:E27)</f>
        <v>122432.19799999999</v>
      </c>
    </row>
    <row r="29" spans="1:7" ht="46.5" customHeight="1" x14ac:dyDescent="0.25">
      <c r="A29" s="46" t="s">
        <v>63</v>
      </c>
      <c r="B29" s="46"/>
      <c r="C29" s="46"/>
      <c r="D29" s="46"/>
      <c r="E29" s="46"/>
    </row>
    <row r="30" spans="1:7" ht="34.5" customHeight="1" x14ac:dyDescent="0.25">
      <c r="A30" s="47" t="s">
        <v>20</v>
      </c>
      <c r="B30" s="47"/>
      <c r="C30" s="47"/>
      <c r="D30" s="47"/>
      <c r="E30" s="47"/>
    </row>
    <row r="31" spans="1:7" x14ac:dyDescent="0.25">
      <c r="A31" s="47" t="s">
        <v>19</v>
      </c>
      <c r="B31" s="47"/>
      <c r="C31" s="47"/>
      <c r="D31" s="47"/>
      <c r="E31" s="47"/>
    </row>
    <row r="32" spans="1:7" s="13" customFormat="1" x14ac:dyDescent="0.25">
      <c r="A32" s="47" t="s">
        <v>27</v>
      </c>
      <c r="B32" s="47"/>
      <c r="C32" s="47"/>
      <c r="D32" s="47"/>
      <c r="E32" s="47"/>
    </row>
    <row r="33" spans="1:8" x14ac:dyDescent="0.25">
      <c r="A33" s="47" t="s">
        <v>34</v>
      </c>
      <c r="B33" s="47"/>
      <c r="C33" s="47"/>
      <c r="D33" s="47"/>
      <c r="E33" s="47"/>
    </row>
    <row r="34" spans="1:8" x14ac:dyDescent="0.25">
      <c r="A34" s="37"/>
      <c r="B34" s="37"/>
      <c r="C34" s="37"/>
      <c r="D34" s="37"/>
      <c r="E34" s="37"/>
    </row>
    <row r="35" spans="1:8" x14ac:dyDescent="0.25">
      <c r="A35" s="48" t="s">
        <v>5</v>
      </c>
      <c r="B35" s="48"/>
      <c r="C35" s="48"/>
      <c r="D35" s="48"/>
      <c r="E35" s="48"/>
    </row>
    <row r="36" spans="1:8" x14ac:dyDescent="0.25">
      <c r="A36" s="47" t="s">
        <v>34</v>
      </c>
      <c r="B36" s="47"/>
      <c r="C36" s="47"/>
      <c r="D36" s="47"/>
      <c r="E36" s="47"/>
    </row>
    <row r="37" spans="1:8" ht="20.25" customHeight="1" x14ac:dyDescent="0.25">
      <c r="A37" s="49" t="s">
        <v>55</v>
      </c>
      <c r="B37" s="49"/>
      <c r="C37" s="49"/>
      <c r="D37" s="49"/>
      <c r="E37" s="19"/>
      <c r="F37" s="13"/>
      <c r="G37" s="13"/>
      <c r="H37" s="2"/>
    </row>
    <row r="38" spans="1:8" ht="13.9" customHeight="1" x14ac:dyDescent="0.25">
      <c r="A38" s="4"/>
      <c r="B38" s="44" t="s">
        <v>18</v>
      </c>
      <c r="C38" s="44"/>
      <c r="D38" s="44"/>
      <c r="E38" s="20" t="s">
        <v>6</v>
      </c>
    </row>
    <row r="39" spans="1:8" x14ac:dyDescent="0.25">
      <c r="A39" s="35"/>
      <c r="B39" s="35"/>
      <c r="C39" s="35"/>
      <c r="D39" s="35"/>
      <c r="E39" s="21"/>
    </row>
    <row r="40" spans="1:8" ht="13.9" customHeight="1" x14ac:dyDescent="0.25">
      <c r="A40" s="50" t="s">
        <v>35</v>
      </c>
      <c r="B40" s="50"/>
      <c r="C40" s="50"/>
      <c r="D40" s="50"/>
      <c r="E40" s="19"/>
    </row>
    <row r="41" spans="1:8" x14ac:dyDescent="0.25">
      <c r="A41" s="4"/>
      <c r="B41" s="44" t="s">
        <v>18</v>
      </c>
      <c r="C41" s="44"/>
      <c r="D41" s="44"/>
      <c r="E41" s="20" t="s">
        <v>6</v>
      </c>
    </row>
    <row r="42" spans="1:8" x14ac:dyDescent="0.25">
      <c r="A42" s="5" t="s">
        <v>53</v>
      </c>
      <c r="B42" s="4"/>
      <c r="C42" s="4"/>
      <c r="D42" s="4"/>
      <c r="E42" s="4"/>
    </row>
    <row r="43" spans="1:8" ht="13.9" customHeight="1" x14ac:dyDescent="0.25">
      <c r="A43" s="13" t="s">
        <v>28</v>
      </c>
      <c r="B43" s="4"/>
      <c r="C43" s="4"/>
      <c r="D43" s="4"/>
    </row>
    <row r="44" spans="1:8" x14ac:dyDescent="0.25">
      <c r="A44" s="5" t="s">
        <v>39</v>
      </c>
      <c r="B44" s="23">
        <f>'1кв'!B48</f>
        <v>87177.471999999994</v>
      </c>
      <c r="C44" s="4"/>
      <c r="D44" s="4"/>
    </row>
    <row r="45" spans="1:8" x14ac:dyDescent="0.25">
      <c r="A45" s="25" t="s">
        <v>46</v>
      </c>
      <c r="B45" s="24"/>
      <c r="C45" s="4"/>
      <c r="D45" s="4"/>
    </row>
    <row r="46" spans="1:8" x14ac:dyDescent="0.25">
      <c r="A46" s="5" t="s">
        <v>36</v>
      </c>
      <c r="B46" s="24">
        <v>72871.8</v>
      </c>
      <c r="C46" s="4"/>
      <c r="D46" s="4"/>
    </row>
    <row r="47" spans="1:8" x14ac:dyDescent="0.25">
      <c r="A47" s="5" t="s">
        <v>42</v>
      </c>
      <c r="B47" s="24">
        <f>3*110</f>
        <v>330</v>
      </c>
      <c r="C47" s="4"/>
      <c r="D47" s="4"/>
    </row>
    <row r="48" spans="1:8" ht="30" x14ac:dyDescent="0.25">
      <c r="A48" s="38" t="s">
        <v>37</v>
      </c>
      <c r="B48" s="24">
        <f>E28</f>
        <v>122432.19799999999</v>
      </c>
      <c r="C48" s="4"/>
      <c r="D48" s="4"/>
    </row>
    <row r="49" spans="1:5" x14ac:dyDescent="0.25">
      <c r="A49" s="22" t="s">
        <v>38</v>
      </c>
      <c r="B49" s="26">
        <f>B44+B46+B47-B48</f>
        <v>37947.074000000008</v>
      </c>
      <c r="C49" s="4"/>
      <c r="D49" s="4"/>
      <c r="E49" s="4"/>
    </row>
    <row r="51" spans="1:5" x14ac:dyDescent="0.25">
      <c r="B51" s="3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2" zoomScaleSheetLayoutView="100" workbookViewId="0">
      <selection activeCell="D46" sqref="D46"/>
    </sheetView>
  </sheetViews>
  <sheetFormatPr defaultColWidth="9.140625" defaultRowHeight="15" x14ac:dyDescent="0.25"/>
  <cols>
    <col min="1" max="1" width="31.7109375" style="5" customWidth="1"/>
    <col min="2" max="2" width="20.28515625" style="5" customWidth="1"/>
    <col min="3" max="3" width="14" style="5" customWidth="1"/>
    <col min="4" max="4" width="16.140625" style="5" customWidth="1"/>
    <col min="5" max="5" width="14.140625" style="5" customWidth="1"/>
    <col min="6" max="7" width="9.140625" style="5"/>
    <col min="8" max="8" width="16.140625" style="5" customWidth="1"/>
    <col min="9" max="16384" width="9.140625" style="5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27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59</v>
      </c>
      <c r="B3" s="59"/>
      <c r="C3" s="59"/>
      <c r="D3" s="59"/>
      <c r="E3" s="59"/>
    </row>
    <row r="4" spans="1:5" s="1" customFormat="1" ht="15.75" x14ac:dyDescent="0.25">
      <c r="A4" s="27" t="s">
        <v>13</v>
      </c>
      <c r="B4" s="7"/>
      <c r="C4" s="7"/>
      <c r="D4" s="60" t="s">
        <v>60</v>
      </c>
      <c r="E4" s="60"/>
    </row>
    <row r="5" spans="1:5" x14ac:dyDescent="0.25">
      <c r="A5" s="36"/>
      <c r="B5" s="7"/>
      <c r="C5" s="7"/>
      <c r="D5" s="7"/>
      <c r="E5" s="17"/>
    </row>
    <row r="6" spans="1:5" ht="13.9" customHeight="1" x14ac:dyDescent="0.25">
      <c r="A6" s="47" t="s">
        <v>0</v>
      </c>
      <c r="B6" s="47"/>
      <c r="C6" s="47"/>
      <c r="D6" s="47"/>
      <c r="E6" s="47"/>
    </row>
    <row r="7" spans="1:5" x14ac:dyDescent="0.25">
      <c r="A7" s="55" t="s">
        <v>29</v>
      </c>
      <c r="B7" s="55"/>
      <c r="C7" s="55"/>
      <c r="D7" s="55"/>
      <c r="E7" s="55"/>
    </row>
    <row r="8" spans="1:5" ht="13.9" customHeight="1" x14ac:dyDescent="0.25">
      <c r="A8" s="51" t="s">
        <v>1</v>
      </c>
      <c r="B8" s="51"/>
      <c r="C8" s="51"/>
      <c r="D8" s="51"/>
      <c r="E8" s="51"/>
    </row>
    <row r="9" spans="1:5" ht="18.75" customHeight="1" x14ac:dyDescent="0.25">
      <c r="A9" s="47" t="s">
        <v>30</v>
      </c>
      <c r="B9" s="47"/>
      <c r="C9" s="47"/>
      <c r="D9" s="47"/>
      <c r="E9" s="47"/>
    </row>
    <row r="10" spans="1:5" ht="22.9" customHeight="1" x14ac:dyDescent="0.25">
      <c r="A10" s="52" t="s">
        <v>14</v>
      </c>
      <c r="B10" s="53"/>
      <c r="C10" s="53"/>
      <c r="D10" s="53"/>
      <c r="E10" s="53"/>
    </row>
    <row r="11" spans="1:5" ht="27" customHeight="1" x14ac:dyDescent="0.25">
      <c r="A11" s="47" t="s">
        <v>31</v>
      </c>
      <c r="B11" s="47"/>
      <c r="C11" s="47"/>
      <c r="D11" s="47"/>
      <c r="E11" s="47"/>
    </row>
    <row r="12" spans="1:5" ht="18" customHeight="1" x14ac:dyDescent="0.25">
      <c r="A12" s="51" t="s">
        <v>15</v>
      </c>
      <c r="B12" s="54"/>
      <c r="C12" s="54"/>
      <c r="D12" s="54"/>
      <c r="E12" s="54"/>
    </row>
    <row r="13" spans="1:5" ht="13.9" customHeight="1" x14ac:dyDescent="0.25">
      <c r="A13" s="47" t="s">
        <v>21</v>
      </c>
      <c r="B13" s="47"/>
      <c r="C13" s="47"/>
      <c r="D13" s="47"/>
      <c r="E13" s="47"/>
    </row>
    <row r="14" spans="1:5" ht="15.75" customHeight="1" x14ac:dyDescent="0.25">
      <c r="A14" s="51" t="s">
        <v>2</v>
      </c>
      <c r="B14" s="54"/>
      <c r="C14" s="54"/>
      <c r="D14" s="54"/>
      <c r="E14" s="54"/>
    </row>
    <row r="15" spans="1:5" ht="13.9" customHeight="1" x14ac:dyDescent="0.25">
      <c r="A15" s="47" t="s">
        <v>49</v>
      </c>
      <c r="B15" s="47"/>
      <c r="C15" s="47"/>
      <c r="D15" s="47"/>
      <c r="E15" s="47"/>
    </row>
    <row r="16" spans="1:5" ht="13.9" customHeight="1" x14ac:dyDescent="0.25">
      <c r="A16" s="51" t="s">
        <v>16</v>
      </c>
      <c r="B16" s="54"/>
      <c r="C16" s="54"/>
      <c r="D16" s="54"/>
      <c r="E16" s="54"/>
    </row>
    <row r="17" spans="1:7" ht="32.25" customHeight="1" x14ac:dyDescent="0.25">
      <c r="A17" s="47" t="s">
        <v>17</v>
      </c>
      <c r="B17" s="47"/>
      <c r="C17" s="47"/>
      <c r="D17" s="47"/>
      <c r="E17" s="47"/>
    </row>
    <row r="18" spans="1:7" ht="57.6" customHeight="1" x14ac:dyDescent="0.25">
      <c r="A18" s="47" t="s">
        <v>32</v>
      </c>
      <c r="B18" s="47"/>
      <c r="C18" s="47"/>
      <c r="D18" s="47"/>
      <c r="E18" s="47"/>
    </row>
    <row r="19" spans="1:7" ht="34.5" customHeight="1" x14ac:dyDescent="0.25">
      <c r="A19" s="45" t="s">
        <v>33</v>
      </c>
      <c r="B19" s="45"/>
      <c r="C19" s="45"/>
      <c r="D19" s="45"/>
      <c r="E19" s="45"/>
    </row>
    <row r="20" spans="1:7" ht="18" customHeight="1" x14ac:dyDescent="0.25">
      <c r="A20" s="45"/>
      <c r="B20" s="45"/>
      <c r="C20" s="45"/>
      <c r="D20" s="45"/>
      <c r="E20" s="45"/>
      <c r="F20" s="5">
        <v>1292.5999999999999</v>
      </c>
      <c r="G20" s="5">
        <v>3</v>
      </c>
    </row>
    <row r="21" spans="1:7" ht="135" x14ac:dyDescent="0.25">
      <c r="A21" s="6" t="s">
        <v>7</v>
      </c>
      <c r="B21" s="6" t="s">
        <v>10</v>
      </c>
      <c r="C21" s="6" t="s">
        <v>3</v>
      </c>
      <c r="D21" s="6" t="s">
        <v>9</v>
      </c>
      <c r="E21" s="15" t="s">
        <v>8</v>
      </c>
    </row>
    <row r="22" spans="1:7" ht="38.25" x14ac:dyDescent="0.25">
      <c r="A22" s="29" t="s">
        <v>43</v>
      </c>
      <c r="B22" s="9" t="s">
        <v>40</v>
      </c>
      <c r="C22" s="6" t="s">
        <v>4</v>
      </c>
      <c r="D22" s="6">
        <v>15.69</v>
      </c>
      <c r="E22" s="16">
        <f>D22*F20*G20</f>
        <v>60842.681999999986</v>
      </c>
    </row>
    <row r="23" spans="1:7" x14ac:dyDescent="0.25">
      <c r="A23" s="8" t="s">
        <v>41</v>
      </c>
      <c r="B23" s="9" t="s">
        <v>22</v>
      </c>
      <c r="C23" s="6" t="s">
        <v>4</v>
      </c>
      <c r="D23" s="6">
        <v>4.3600000000000003</v>
      </c>
      <c r="E23" s="16">
        <f>D23*F20*G20</f>
        <v>16907.207999999999</v>
      </c>
    </row>
    <row r="24" spans="1:7" ht="25.5" x14ac:dyDescent="0.25">
      <c r="A24" s="8" t="s">
        <v>44</v>
      </c>
      <c r="B24" s="30" t="s">
        <v>45</v>
      </c>
      <c r="C24" s="6" t="s">
        <v>26</v>
      </c>
      <c r="D24" s="6"/>
      <c r="E24" s="28">
        <v>0</v>
      </c>
    </row>
    <row r="25" spans="1:7" x14ac:dyDescent="0.25">
      <c r="A25" s="14" t="s">
        <v>24</v>
      </c>
      <c r="B25" s="9" t="s">
        <v>61</v>
      </c>
      <c r="C25" s="15" t="s">
        <v>26</v>
      </c>
      <c r="D25" s="15"/>
      <c r="E25" s="16">
        <v>682.42</v>
      </c>
    </row>
    <row r="26" spans="1:7" x14ac:dyDescent="0.25">
      <c r="A26" s="39" t="s">
        <v>64</v>
      </c>
      <c r="B26" s="9" t="s">
        <v>65</v>
      </c>
      <c r="C26" s="15" t="s">
        <v>52</v>
      </c>
      <c r="D26" s="15">
        <v>4</v>
      </c>
      <c r="E26" s="16">
        <f>D26*260.07</f>
        <v>1040.28</v>
      </c>
    </row>
    <row r="27" spans="1:7" ht="24.6" customHeight="1" x14ac:dyDescent="0.25">
      <c r="A27" s="10" t="s">
        <v>23</v>
      </c>
      <c r="B27" s="11"/>
      <c r="C27" s="12"/>
      <c r="D27" s="12"/>
      <c r="E27" s="18">
        <f>SUM(E22:E26)</f>
        <v>79472.589999999982</v>
      </c>
    </row>
    <row r="28" spans="1:7" ht="46.5" customHeight="1" x14ac:dyDescent="0.25">
      <c r="A28" s="46" t="s">
        <v>66</v>
      </c>
      <c r="B28" s="46"/>
      <c r="C28" s="46"/>
      <c r="D28" s="46"/>
      <c r="E28" s="46"/>
    </row>
    <row r="29" spans="1:7" ht="34.5" customHeight="1" x14ac:dyDescent="0.25">
      <c r="A29" s="47" t="s">
        <v>20</v>
      </c>
      <c r="B29" s="47"/>
      <c r="C29" s="47"/>
      <c r="D29" s="47"/>
      <c r="E29" s="47"/>
    </row>
    <row r="30" spans="1:7" x14ac:dyDescent="0.25">
      <c r="A30" s="47" t="s">
        <v>19</v>
      </c>
      <c r="B30" s="47"/>
      <c r="C30" s="47"/>
      <c r="D30" s="47"/>
      <c r="E30" s="47"/>
    </row>
    <row r="31" spans="1:7" s="13" customFormat="1" x14ac:dyDescent="0.25">
      <c r="A31" s="47" t="s">
        <v>27</v>
      </c>
      <c r="B31" s="47"/>
      <c r="C31" s="47"/>
      <c r="D31" s="47"/>
      <c r="E31" s="47"/>
    </row>
    <row r="32" spans="1:7" x14ac:dyDescent="0.25">
      <c r="A32" s="47" t="s">
        <v>34</v>
      </c>
      <c r="B32" s="47"/>
      <c r="C32" s="47"/>
      <c r="D32" s="47"/>
      <c r="E32" s="47"/>
    </row>
    <row r="33" spans="1:8" x14ac:dyDescent="0.25">
      <c r="A33" s="37"/>
      <c r="B33" s="37"/>
      <c r="C33" s="37"/>
      <c r="D33" s="37"/>
      <c r="E33" s="37"/>
    </row>
    <row r="34" spans="1:8" x14ac:dyDescent="0.25">
      <c r="A34" s="48" t="s">
        <v>5</v>
      </c>
      <c r="B34" s="48"/>
      <c r="C34" s="48"/>
      <c r="D34" s="48"/>
      <c r="E34" s="48"/>
    </row>
    <row r="35" spans="1:8" x14ac:dyDescent="0.25">
      <c r="A35" s="47" t="s">
        <v>34</v>
      </c>
      <c r="B35" s="47"/>
      <c r="C35" s="47"/>
      <c r="D35" s="47"/>
      <c r="E35" s="47"/>
    </row>
    <row r="36" spans="1:8" ht="20.25" customHeight="1" x14ac:dyDescent="0.25">
      <c r="A36" s="49" t="s">
        <v>55</v>
      </c>
      <c r="B36" s="49"/>
      <c r="C36" s="49"/>
      <c r="D36" s="49"/>
      <c r="E36" s="19"/>
      <c r="F36" s="13"/>
      <c r="G36" s="13"/>
      <c r="H36" s="2"/>
    </row>
    <row r="37" spans="1:8" ht="13.9" customHeight="1" x14ac:dyDescent="0.25">
      <c r="A37" s="4"/>
      <c r="B37" s="44" t="s">
        <v>18</v>
      </c>
      <c r="C37" s="44"/>
      <c r="D37" s="44"/>
      <c r="E37" s="20" t="s">
        <v>6</v>
      </c>
    </row>
    <row r="38" spans="1:8" x14ac:dyDescent="0.25">
      <c r="A38" s="35"/>
      <c r="B38" s="35"/>
      <c r="C38" s="35"/>
      <c r="D38" s="35"/>
      <c r="E38" s="21"/>
    </row>
    <row r="39" spans="1:8" ht="13.9" customHeight="1" x14ac:dyDescent="0.25">
      <c r="A39" s="50" t="s">
        <v>35</v>
      </c>
      <c r="B39" s="50"/>
      <c r="C39" s="50"/>
      <c r="D39" s="50"/>
      <c r="E39" s="19"/>
    </row>
    <row r="40" spans="1:8" x14ac:dyDescent="0.25">
      <c r="A40" s="4"/>
      <c r="B40" s="44" t="s">
        <v>18</v>
      </c>
      <c r="C40" s="44"/>
      <c r="D40" s="44"/>
      <c r="E40" s="20" t="s">
        <v>6</v>
      </c>
    </row>
    <row r="41" spans="1:8" x14ac:dyDescent="0.25">
      <c r="A41" s="5" t="s">
        <v>53</v>
      </c>
      <c r="B41" s="4"/>
      <c r="C41" s="4"/>
      <c r="D41" s="4"/>
      <c r="E41" s="4"/>
    </row>
    <row r="42" spans="1:8" ht="13.9" customHeight="1" x14ac:dyDescent="0.25">
      <c r="A42" s="13" t="s">
        <v>28</v>
      </c>
      <c r="B42" s="4"/>
      <c r="C42" s="4"/>
      <c r="D42" s="4"/>
    </row>
    <row r="43" spans="1:8" x14ac:dyDescent="0.25">
      <c r="A43" s="5" t="s">
        <v>39</v>
      </c>
      <c r="B43" s="23">
        <f>'2кв'!B49</f>
        <v>37947.074000000008</v>
      </c>
      <c r="C43" s="4"/>
      <c r="D43" s="4"/>
    </row>
    <row r="44" spans="1:8" x14ac:dyDescent="0.25">
      <c r="A44" s="25" t="s">
        <v>67</v>
      </c>
      <c r="B44" s="24"/>
      <c r="C44" s="4"/>
      <c r="D44" s="4"/>
    </row>
    <row r="45" spans="1:8" x14ac:dyDescent="0.25">
      <c r="A45" s="5" t="s">
        <v>36</v>
      </c>
      <c r="B45" s="24">
        <v>78389.61</v>
      </c>
      <c r="C45" s="4"/>
      <c r="D45" s="4"/>
    </row>
    <row r="46" spans="1:8" x14ac:dyDescent="0.25">
      <c r="A46" s="5" t="s">
        <v>42</v>
      </c>
      <c r="B46" s="24">
        <f>3*110</f>
        <v>330</v>
      </c>
      <c r="C46" s="4"/>
      <c r="D46" s="4"/>
    </row>
    <row r="47" spans="1:8" ht="30" x14ac:dyDescent="0.25">
      <c r="A47" s="38" t="s">
        <v>37</v>
      </c>
      <c r="B47" s="24">
        <f>E27</f>
        <v>79472.589999999982</v>
      </c>
      <c r="C47" s="4"/>
      <c r="D47" s="4"/>
    </row>
    <row r="48" spans="1:8" x14ac:dyDescent="0.25">
      <c r="A48" s="22" t="s">
        <v>38</v>
      </c>
      <c r="B48" s="26">
        <f>B43+B45+B46-B47</f>
        <v>37194.094000000026</v>
      </c>
      <c r="C48" s="4"/>
      <c r="D48" s="4"/>
      <c r="E48" s="4"/>
    </row>
    <row r="50" spans="2:2" x14ac:dyDescent="0.25">
      <c r="B50" s="3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9" zoomScaleSheetLayoutView="100" workbookViewId="0">
      <selection activeCell="B46" sqref="B46"/>
    </sheetView>
  </sheetViews>
  <sheetFormatPr defaultColWidth="9.140625" defaultRowHeight="15" x14ac:dyDescent="0.25"/>
  <cols>
    <col min="1" max="1" width="31.7109375" style="5" customWidth="1"/>
    <col min="2" max="2" width="20.28515625" style="5" customWidth="1"/>
    <col min="3" max="3" width="14" style="5" customWidth="1"/>
    <col min="4" max="4" width="16.140625" style="5" customWidth="1"/>
    <col min="5" max="5" width="14.140625" style="5" customWidth="1"/>
    <col min="6" max="7" width="9.140625" style="5"/>
    <col min="8" max="8" width="16.140625" style="5" customWidth="1"/>
    <col min="9" max="16384" width="9.140625" style="5"/>
  </cols>
  <sheetData>
    <row r="1" spans="1:5" ht="15.75" x14ac:dyDescent="0.25">
      <c r="A1" s="56" t="s">
        <v>11</v>
      </c>
      <c r="B1" s="56"/>
      <c r="C1" s="56"/>
      <c r="D1" s="56"/>
      <c r="E1" s="56"/>
    </row>
    <row r="2" spans="1:5" ht="27.75" customHeight="1" x14ac:dyDescent="0.25">
      <c r="A2" s="57" t="s">
        <v>12</v>
      </c>
      <c r="B2" s="58"/>
      <c r="C2" s="58"/>
      <c r="D2" s="58"/>
      <c r="E2" s="58"/>
    </row>
    <row r="3" spans="1:5" x14ac:dyDescent="0.25">
      <c r="A3" s="59" t="s">
        <v>68</v>
      </c>
      <c r="B3" s="59"/>
      <c r="C3" s="59"/>
      <c r="D3" s="59"/>
      <c r="E3" s="59"/>
    </row>
    <row r="4" spans="1:5" s="1" customFormat="1" ht="15.75" x14ac:dyDescent="0.25">
      <c r="A4" s="27" t="s">
        <v>13</v>
      </c>
      <c r="B4" s="7"/>
      <c r="C4" s="7"/>
      <c r="D4" s="61"/>
      <c r="E4" s="61" t="s">
        <v>69</v>
      </c>
    </row>
    <row r="5" spans="1:5" x14ac:dyDescent="0.25">
      <c r="A5" s="43"/>
      <c r="B5" s="7"/>
      <c r="C5" s="7"/>
      <c r="D5" s="7"/>
      <c r="E5" s="17"/>
    </row>
    <row r="6" spans="1:5" ht="13.9" customHeight="1" x14ac:dyDescent="0.25">
      <c r="A6" s="47" t="s">
        <v>0</v>
      </c>
      <c r="B6" s="47"/>
      <c r="C6" s="47"/>
      <c r="D6" s="47"/>
      <c r="E6" s="47"/>
    </row>
    <row r="7" spans="1:5" x14ac:dyDescent="0.25">
      <c r="A7" s="55" t="s">
        <v>29</v>
      </c>
      <c r="B7" s="55"/>
      <c r="C7" s="55"/>
      <c r="D7" s="55"/>
      <c r="E7" s="55"/>
    </row>
    <row r="8" spans="1:5" ht="13.9" customHeight="1" x14ac:dyDescent="0.25">
      <c r="A8" s="51" t="s">
        <v>1</v>
      </c>
      <c r="B8" s="51"/>
      <c r="C8" s="51"/>
      <c r="D8" s="51"/>
      <c r="E8" s="51"/>
    </row>
    <row r="9" spans="1:5" ht="18.75" customHeight="1" x14ac:dyDescent="0.25">
      <c r="A9" s="47" t="s">
        <v>30</v>
      </c>
      <c r="B9" s="47"/>
      <c r="C9" s="47"/>
      <c r="D9" s="47"/>
      <c r="E9" s="47"/>
    </row>
    <row r="10" spans="1:5" ht="22.9" customHeight="1" x14ac:dyDescent="0.25">
      <c r="A10" s="52" t="s">
        <v>14</v>
      </c>
      <c r="B10" s="53"/>
      <c r="C10" s="53"/>
      <c r="D10" s="53"/>
      <c r="E10" s="53"/>
    </row>
    <row r="11" spans="1:5" ht="27" customHeight="1" x14ac:dyDescent="0.25">
      <c r="A11" s="47" t="s">
        <v>31</v>
      </c>
      <c r="B11" s="47"/>
      <c r="C11" s="47"/>
      <c r="D11" s="47"/>
      <c r="E11" s="47"/>
    </row>
    <row r="12" spans="1:5" ht="18" customHeight="1" x14ac:dyDescent="0.25">
      <c r="A12" s="51" t="s">
        <v>15</v>
      </c>
      <c r="B12" s="54"/>
      <c r="C12" s="54"/>
      <c r="D12" s="54"/>
      <c r="E12" s="54"/>
    </row>
    <row r="13" spans="1:5" ht="13.9" customHeight="1" x14ac:dyDescent="0.25">
      <c r="A13" s="47" t="s">
        <v>21</v>
      </c>
      <c r="B13" s="47"/>
      <c r="C13" s="47"/>
      <c r="D13" s="47"/>
      <c r="E13" s="47"/>
    </row>
    <row r="14" spans="1:5" ht="15.75" customHeight="1" x14ac:dyDescent="0.25">
      <c r="A14" s="51" t="s">
        <v>2</v>
      </c>
      <c r="B14" s="54"/>
      <c r="C14" s="54"/>
      <c r="D14" s="54"/>
      <c r="E14" s="54"/>
    </row>
    <row r="15" spans="1:5" ht="13.9" customHeight="1" x14ac:dyDescent="0.25">
      <c r="A15" s="47" t="s">
        <v>49</v>
      </c>
      <c r="B15" s="47"/>
      <c r="C15" s="47"/>
      <c r="D15" s="47"/>
      <c r="E15" s="47"/>
    </row>
    <row r="16" spans="1:5" ht="13.9" customHeight="1" x14ac:dyDescent="0.25">
      <c r="A16" s="51" t="s">
        <v>16</v>
      </c>
      <c r="B16" s="54"/>
      <c r="C16" s="54"/>
      <c r="D16" s="54"/>
      <c r="E16" s="54"/>
    </row>
    <row r="17" spans="1:7" ht="32.25" customHeight="1" x14ac:dyDescent="0.25">
      <c r="A17" s="47" t="s">
        <v>17</v>
      </c>
      <c r="B17" s="47"/>
      <c r="C17" s="47"/>
      <c r="D17" s="47"/>
      <c r="E17" s="47"/>
    </row>
    <row r="18" spans="1:7" ht="57.6" customHeight="1" x14ac:dyDescent="0.25">
      <c r="A18" s="47" t="s">
        <v>32</v>
      </c>
      <c r="B18" s="47"/>
      <c r="C18" s="47"/>
      <c r="D18" s="47"/>
      <c r="E18" s="47"/>
    </row>
    <row r="19" spans="1:7" ht="34.5" customHeight="1" x14ac:dyDescent="0.25">
      <c r="A19" s="45" t="s">
        <v>33</v>
      </c>
      <c r="B19" s="45"/>
      <c r="C19" s="45"/>
      <c r="D19" s="45"/>
      <c r="E19" s="45"/>
    </row>
    <row r="20" spans="1:7" ht="18" customHeight="1" x14ac:dyDescent="0.25">
      <c r="A20" s="45"/>
      <c r="B20" s="45"/>
      <c r="C20" s="45"/>
      <c r="D20" s="45"/>
      <c r="E20" s="45"/>
      <c r="F20" s="5">
        <v>1292.5999999999999</v>
      </c>
      <c r="G20" s="5">
        <v>3</v>
      </c>
    </row>
    <row r="21" spans="1:7" ht="135" x14ac:dyDescent="0.25">
      <c r="A21" s="6" t="s">
        <v>7</v>
      </c>
      <c r="B21" s="6" t="s">
        <v>10</v>
      </c>
      <c r="C21" s="6" t="s">
        <v>3</v>
      </c>
      <c r="D21" s="6" t="s">
        <v>9</v>
      </c>
      <c r="E21" s="15" t="s">
        <v>8</v>
      </c>
    </row>
    <row r="22" spans="1:7" ht="38.25" x14ac:dyDescent="0.25">
      <c r="A22" s="29" t="s">
        <v>43</v>
      </c>
      <c r="B22" s="9" t="s">
        <v>40</v>
      </c>
      <c r="C22" s="6" t="s">
        <v>4</v>
      </c>
      <c r="D22" s="6">
        <v>15.69</v>
      </c>
      <c r="E22" s="16">
        <f>D22*F20*G20</f>
        <v>60842.681999999986</v>
      </c>
    </row>
    <row r="23" spans="1:7" x14ac:dyDescent="0.25">
      <c r="A23" s="8" t="s">
        <v>41</v>
      </c>
      <c r="B23" s="9" t="s">
        <v>22</v>
      </c>
      <c r="C23" s="6" t="s">
        <v>4</v>
      </c>
      <c r="D23" s="6">
        <v>4.3600000000000003</v>
      </c>
      <c r="E23" s="16">
        <f>D23*F20*G20</f>
        <v>16907.207999999999</v>
      </c>
    </row>
    <row r="24" spans="1:7" ht="25.5" x14ac:dyDescent="0.25">
      <c r="A24" s="8" t="s">
        <v>44</v>
      </c>
      <c r="B24" s="30" t="s">
        <v>45</v>
      </c>
      <c r="C24" s="6" t="s">
        <v>26</v>
      </c>
      <c r="D24" s="6"/>
      <c r="E24" s="28">
        <v>0</v>
      </c>
    </row>
    <row r="25" spans="1:7" x14ac:dyDescent="0.25">
      <c r="A25" s="14" t="s">
        <v>24</v>
      </c>
      <c r="B25" s="9" t="s">
        <v>70</v>
      </c>
      <c r="C25" s="15" t="s">
        <v>26</v>
      </c>
      <c r="D25" s="15"/>
      <c r="E25" s="16">
        <v>93</v>
      </c>
    </row>
    <row r="26" spans="1:7" ht="15.75" x14ac:dyDescent="0.25">
      <c r="A26" s="62" t="s">
        <v>71</v>
      </c>
      <c r="B26" s="9" t="s">
        <v>72</v>
      </c>
      <c r="C26" s="15" t="s">
        <v>52</v>
      </c>
      <c r="D26" s="15">
        <v>4</v>
      </c>
      <c r="E26" s="16">
        <f>D26*260.07</f>
        <v>1040.28</v>
      </c>
    </row>
    <row r="27" spans="1:7" x14ac:dyDescent="0.25">
      <c r="A27" s="10" t="s">
        <v>23</v>
      </c>
      <c r="B27" s="11"/>
      <c r="C27" s="12"/>
      <c r="D27" s="12"/>
      <c r="E27" s="18">
        <f>SUM(E22:E26)</f>
        <v>78883.169999999984</v>
      </c>
    </row>
    <row r="28" spans="1:7" ht="46.5" customHeight="1" x14ac:dyDescent="0.25">
      <c r="A28" s="46" t="s">
        <v>73</v>
      </c>
      <c r="B28" s="46"/>
      <c r="C28" s="46"/>
      <c r="D28" s="46"/>
      <c r="E28" s="46"/>
    </row>
    <row r="29" spans="1:7" ht="34.5" customHeight="1" x14ac:dyDescent="0.25">
      <c r="A29" s="47" t="s">
        <v>20</v>
      </c>
      <c r="B29" s="47"/>
      <c r="C29" s="47"/>
      <c r="D29" s="47"/>
      <c r="E29" s="47"/>
    </row>
    <row r="30" spans="1:7" x14ac:dyDescent="0.25">
      <c r="A30" s="47" t="s">
        <v>19</v>
      </c>
      <c r="B30" s="47"/>
      <c r="C30" s="47"/>
      <c r="D30" s="47"/>
      <c r="E30" s="47"/>
    </row>
    <row r="31" spans="1:7" s="13" customFormat="1" x14ac:dyDescent="0.25">
      <c r="A31" s="47" t="s">
        <v>27</v>
      </c>
      <c r="B31" s="47"/>
      <c r="C31" s="47"/>
      <c r="D31" s="47"/>
      <c r="E31" s="47"/>
    </row>
    <row r="32" spans="1:7" x14ac:dyDescent="0.25">
      <c r="A32" s="47" t="s">
        <v>34</v>
      </c>
      <c r="B32" s="47"/>
      <c r="C32" s="47"/>
      <c r="D32" s="47"/>
      <c r="E32" s="47"/>
    </row>
    <row r="33" spans="1:8" x14ac:dyDescent="0.25">
      <c r="A33" s="40"/>
      <c r="B33" s="40"/>
      <c r="C33" s="40"/>
      <c r="D33" s="40"/>
      <c r="E33" s="40"/>
    </row>
    <row r="34" spans="1:8" x14ac:dyDescent="0.25">
      <c r="A34" s="48" t="s">
        <v>5</v>
      </c>
      <c r="B34" s="48"/>
      <c r="C34" s="48"/>
      <c r="D34" s="48"/>
      <c r="E34" s="48"/>
    </row>
    <row r="35" spans="1:8" x14ac:dyDescent="0.25">
      <c r="A35" s="47" t="s">
        <v>34</v>
      </c>
      <c r="B35" s="47"/>
      <c r="C35" s="47"/>
      <c r="D35" s="47"/>
      <c r="E35" s="47"/>
    </row>
    <row r="36" spans="1:8" ht="20.25" customHeight="1" x14ac:dyDescent="0.25">
      <c r="A36" s="49" t="s">
        <v>55</v>
      </c>
      <c r="B36" s="49"/>
      <c r="C36" s="49"/>
      <c r="D36" s="49"/>
      <c r="E36" s="19"/>
      <c r="F36" s="13"/>
      <c r="G36" s="13"/>
      <c r="H36" s="2"/>
    </row>
    <row r="37" spans="1:8" ht="13.9" customHeight="1" x14ac:dyDescent="0.25">
      <c r="A37" s="4"/>
      <c r="B37" s="44" t="s">
        <v>18</v>
      </c>
      <c r="C37" s="44"/>
      <c r="D37" s="44"/>
      <c r="E37" s="20" t="s">
        <v>6</v>
      </c>
    </row>
    <row r="38" spans="1:8" x14ac:dyDescent="0.25">
      <c r="A38" s="42"/>
      <c r="B38" s="42"/>
      <c r="C38" s="42"/>
      <c r="D38" s="42"/>
      <c r="E38" s="21"/>
    </row>
    <row r="39" spans="1:8" ht="13.9" customHeight="1" x14ac:dyDescent="0.25">
      <c r="A39" s="50" t="s">
        <v>35</v>
      </c>
      <c r="B39" s="50"/>
      <c r="C39" s="50"/>
      <c r="D39" s="50"/>
      <c r="E39" s="19"/>
    </row>
    <row r="40" spans="1:8" x14ac:dyDescent="0.25">
      <c r="A40" s="4"/>
      <c r="B40" s="44" t="s">
        <v>18</v>
      </c>
      <c r="C40" s="44"/>
      <c r="D40" s="44"/>
      <c r="E40" s="20" t="s">
        <v>6</v>
      </c>
    </row>
    <row r="41" spans="1:8" x14ac:dyDescent="0.25">
      <c r="A41" s="5" t="s">
        <v>53</v>
      </c>
      <c r="B41" s="4"/>
      <c r="C41" s="4"/>
      <c r="D41" s="4"/>
      <c r="E41" s="4"/>
    </row>
    <row r="42" spans="1:8" ht="13.9" customHeight="1" x14ac:dyDescent="0.25">
      <c r="A42" s="13" t="s">
        <v>28</v>
      </c>
      <c r="B42" s="4"/>
      <c r="C42" s="4"/>
      <c r="D42" s="4"/>
    </row>
    <row r="43" spans="1:8" x14ac:dyDescent="0.25">
      <c r="A43" s="5" t="s">
        <v>39</v>
      </c>
      <c r="B43" s="23">
        <f>'3кв'!B48</f>
        <v>37194.094000000026</v>
      </c>
      <c r="C43" s="4"/>
      <c r="D43" s="4"/>
    </row>
    <row r="44" spans="1:8" x14ac:dyDescent="0.25">
      <c r="A44" s="25" t="s">
        <v>67</v>
      </c>
      <c r="B44" s="24"/>
      <c r="C44" s="4"/>
      <c r="D44" s="4"/>
    </row>
    <row r="45" spans="1:8" x14ac:dyDescent="0.25">
      <c r="A45" s="5" t="s">
        <v>36</v>
      </c>
      <c r="B45" s="24">
        <v>79414.559999999998</v>
      </c>
      <c r="C45" s="4"/>
      <c r="D45" s="4"/>
    </row>
    <row r="46" spans="1:8" x14ac:dyDescent="0.25">
      <c r="A46" s="5" t="s">
        <v>42</v>
      </c>
      <c r="B46" s="24">
        <f>3*110</f>
        <v>330</v>
      </c>
      <c r="C46" s="4"/>
      <c r="D46" s="4"/>
    </row>
    <row r="47" spans="1:8" ht="30" x14ac:dyDescent="0.25">
      <c r="A47" s="41" t="s">
        <v>37</v>
      </c>
      <c r="B47" s="24">
        <f>E27</f>
        <v>78883.169999999984</v>
      </c>
      <c r="C47" s="4"/>
      <c r="D47" s="4"/>
    </row>
    <row r="48" spans="1:8" x14ac:dyDescent="0.25">
      <c r="A48" s="22" t="s">
        <v>38</v>
      </c>
      <c r="B48" s="26">
        <f>B43+B45+B46-B47</f>
        <v>38055.48400000004</v>
      </c>
      <c r="C48" s="4"/>
      <c r="D48" s="4"/>
      <c r="E48" s="4"/>
    </row>
    <row r="50" spans="2:2" x14ac:dyDescent="0.25">
      <c r="B50" s="3"/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3" zoomScaleSheetLayoutView="100" workbookViewId="0">
      <selection activeCell="C26" sqref="C26"/>
    </sheetView>
  </sheetViews>
  <sheetFormatPr defaultRowHeight="15" x14ac:dyDescent="0.25"/>
  <cols>
    <col min="1" max="1" width="10.5703125" style="4" customWidth="1"/>
    <col min="2" max="2" width="54.28515625" style="4" customWidth="1"/>
    <col min="3" max="3" width="15.28515625" style="4" customWidth="1"/>
    <col min="4" max="4" width="11.85546875" style="4" customWidth="1"/>
    <col min="5" max="5" width="14.7109375" style="4" customWidth="1"/>
    <col min="6" max="6" width="12.42578125" style="4" customWidth="1"/>
    <col min="7" max="7" width="12" style="4" customWidth="1"/>
    <col min="8" max="8" width="13.5703125" style="4" customWidth="1"/>
    <col min="9" max="16384" width="9.140625" style="4"/>
  </cols>
  <sheetData>
    <row r="1" spans="1:5" ht="15.75" x14ac:dyDescent="0.25">
      <c r="A1" s="63" t="s">
        <v>74</v>
      </c>
      <c r="B1" s="63"/>
      <c r="C1" s="63"/>
      <c r="D1" s="64"/>
    </row>
    <row r="2" spans="1:5" ht="15.75" x14ac:dyDescent="0.25">
      <c r="A2" s="65" t="s">
        <v>75</v>
      </c>
      <c r="B2" s="65"/>
      <c r="C2" s="65"/>
      <c r="D2" s="66"/>
    </row>
    <row r="3" spans="1:5" ht="15.75" x14ac:dyDescent="0.25">
      <c r="A3" s="65" t="s">
        <v>76</v>
      </c>
      <c r="B3" s="65"/>
      <c r="C3" s="65"/>
      <c r="D3" s="66"/>
    </row>
    <row r="4" spans="1:5" ht="15.75" x14ac:dyDescent="0.25">
      <c r="A4" s="63" t="s">
        <v>97</v>
      </c>
      <c r="B4" s="63"/>
      <c r="C4" s="63"/>
      <c r="D4" s="64"/>
    </row>
    <row r="5" spans="1:5" ht="15.75" x14ac:dyDescent="0.25">
      <c r="A5" s="67"/>
      <c r="B5" s="67"/>
      <c r="C5" s="67"/>
      <c r="D5" s="1"/>
    </row>
    <row r="6" spans="1:5" ht="15.75" x14ac:dyDescent="0.25">
      <c r="A6" s="66"/>
      <c r="B6" s="68" t="s">
        <v>77</v>
      </c>
      <c r="C6" s="69">
        <f>'1кв'!B43</f>
        <v>84738.19</v>
      </c>
      <c r="D6" s="70"/>
    </row>
    <row r="7" spans="1:5" ht="15.75" x14ac:dyDescent="0.25">
      <c r="A7" s="71" t="s">
        <v>78</v>
      </c>
      <c r="B7" s="68" t="s">
        <v>98</v>
      </c>
      <c r="C7" s="69"/>
      <c r="D7" s="70"/>
    </row>
    <row r="8" spans="1:5" ht="15.75" x14ac:dyDescent="0.25">
      <c r="B8" s="72" t="s">
        <v>79</v>
      </c>
      <c r="C8" s="16">
        <f>'1кв'!B45+'2кв'!B46+'3кв'!B45+'4кв'!B45</f>
        <v>303475.45</v>
      </c>
      <c r="D8" s="73"/>
    </row>
    <row r="9" spans="1:5" ht="15.75" x14ac:dyDescent="0.25">
      <c r="B9" s="72" t="s">
        <v>80</v>
      </c>
      <c r="C9" s="16">
        <f>'1кв'!B46+'2кв'!B47+'3кв'!B46+'4кв'!B46</f>
        <v>1320</v>
      </c>
      <c r="D9" s="73"/>
    </row>
    <row r="10" spans="1:5" ht="15.75" x14ac:dyDescent="0.25">
      <c r="A10" s="74"/>
      <c r="B10" s="72" t="s">
        <v>81</v>
      </c>
      <c r="C10" s="75">
        <f>SUM(C8:C9)</f>
        <v>304795.45</v>
      </c>
      <c r="D10" s="70"/>
    </row>
    <row r="11" spans="1:5" ht="15.75" x14ac:dyDescent="0.25">
      <c r="A11" s="1"/>
      <c r="B11" s="76"/>
      <c r="C11" s="76"/>
      <c r="D11" s="77"/>
    </row>
    <row r="12" spans="1:5" ht="15.75" x14ac:dyDescent="0.25">
      <c r="A12" s="78" t="s">
        <v>82</v>
      </c>
      <c r="B12" s="79" t="s">
        <v>43</v>
      </c>
      <c r="C12" s="16">
        <f>'1кв'!E22+'2кв'!E22+'3кв'!E22+'4кв'!E22</f>
        <v>230341.31999999995</v>
      </c>
      <c r="D12" s="77"/>
    </row>
    <row r="13" spans="1:5" ht="15.75" x14ac:dyDescent="0.25">
      <c r="A13" s="78"/>
      <c r="B13" s="8" t="s">
        <v>41</v>
      </c>
      <c r="C13" s="16">
        <f>'1кв'!E23+'2кв'!E23+'3кв'!E23+'4кв'!E23</f>
        <v>64061.255999999994</v>
      </c>
      <c r="D13" s="77"/>
    </row>
    <row r="14" spans="1:5" ht="15.75" x14ac:dyDescent="0.25">
      <c r="A14" s="1"/>
      <c r="B14" s="14" t="s">
        <v>83</v>
      </c>
      <c r="C14" s="16">
        <f>'1кв'!E24+'2кв'!E24+'3кв'!E24+'4кв'!E24</f>
        <v>0</v>
      </c>
      <c r="D14" s="77"/>
      <c r="E14" s="80"/>
    </row>
    <row r="15" spans="1:5" ht="15.75" x14ac:dyDescent="0.25">
      <c r="A15" s="1"/>
      <c r="B15" s="8" t="s">
        <v>24</v>
      </c>
      <c r="C15" s="16">
        <f>'1кв'!E25+'2кв'!E25+'3кв'!E25+'4кв'!E25</f>
        <v>1070.42</v>
      </c>
      <c r="D15" s="77"/>
      <c r="E15" s="80"/>
    </row>
    <row r="16" spans="1:5" ht="15.75" x14ac:dyDescent="0.25">
      <c r="A16" s="78"/>
      <c r="B16" s="81" t="s">
        <v>99</v>
      </c>
      <c r="C16" s="16">
        <f>'1кв'!E26+'3кв'!E26+'4кв'!E26</f>
        <v>3024.3599999999997</v>
      </c>
      <c r="D16" s="77"/>
    </row>
    <row r="17" spans="1:5" ht="15.75" x14ac:dyDescent="0.25">
      <c r="A17" s="78"/>
      <c r="B17" s="82" t="s">
        <v>84</v>
      </c>
      <c r="C17" s="16">
        <f>SUM(C19)</f>
        <v>52980.800000000003</v>
      </c>
      <c r="D17" s="77"/>
    </row>
    <row r="18" spans="1:5" ht="15.75" x14ac:dyDescent="0.25">
      <c r="A18" s="78"/>
      <c r="B18" s="82" t="s">
        <v>85</v>
      </c>
      <c r="C18" s="16"/>
      <c r="D18" s="77"/>
    </row>
    <row r="19" spans="1:5" ht="15.75" x14ac:dyDescent="0.25">
      <c r="A19" s="78"/>
      <c r="B19" s="82" t="s">
        <v>100</v>
      </c>
      <c r="C19" s="16">
        <f>'2кв'!E26</f>
        <v>52980.800000000003</v>
      </c>
      <c r="D19" s="77"/>
    </row>
    <row r="20" spans="1:5" ht="15.75" x14ac:dyDescent="0.25">
      <c r="A20" s="1"/>
      <c r="B20" s="83" t="s">
        <v>86</v>
      </c>
      <c r="C20" s="75">
        <f>SUM(C12:C17)</f>
        <v>351478.1559999999</v>
      </c>
      <c r="D20" s="77"/>
      <c r="E20" s="80"/>
    </row>
    <row r="21" spans="1:5" ht="15.75" x14ac:dyDescent="0.25">
      <c r="A21" s="1"/>
      <c r="B21" s="84" t="s">
        <v>87</v>
      </c>
      <c r="C21" s="75">
        <f>C6+C10-C20</f>
        <v>38055.484000000113</v>
      </c>
      <c r="D21" s="77"/>
    </row>
    <row r="22" spans="1:5" ht="15.75" x14ac:dyDescent="0.25">
      <c r="A22" s="1"/>
      <c r="B22" s="71"/>
      <c r="C22" s="71"/>
      <c r="D22" s="77"/>
    </row>
    <row r="23" spans="1:5" ht="15.75" x14ac:dyDescent="0.25">
      <c r="A23" s="1"/>
      <c r="B23" s="85" t="s">
        <v>88</v>
      </c>
      <c r="C23" s="85"/>
      <c r="D23" s="77"/>
    </row>
    <row r="24" spans="1:5" ht="15.75" x14ac:dyDescent="0.25">
      <c r="A24" s="1"/>
      <c r="B24" s="85" t="s">
        <v>89</v>
      </c>
      <c r="C24" s="86">
        <v>37798.269999999997</v>
      </c>
      <c r="D24" s="77"/>
    </row>
    <row r="25" spans="1:5" ht="15.75" x14ac:dyDescent="0.25">
      <c r="A25" s="1"/>
      <c r="B25" s="87" t="s">
        <v>90</v>
      </c>
      <c r="C25" s="88">
        <v>79447.02</v>
      </c>
      <c r="D25" s="77"/>
    </row>
    <row r="26" spans="1:5" ht="15.75" x14ac:dyDescent="0.25">
      <c r="A26" s="1"/>
      <c r="B26" s="85" t="s">
        <v>91</v>
      </c>
      <c r="C26" s="89">
        <f>C25-C24</f>
        <v>41648.750000000007</v>
      </c>
      <c r="D26" s="77"/>
    </row>
    <row r="27" spans="1:5" ht="15.75" x14ac:dyDescent="0.25">
      <c r="A27" s="1"/>
      <c r="B27" s="71"/>
      <c r="C27" s="71"/>
      <c r="D27" s="77"/>
    </row>
    <row r="28" spans="1:5" ht="15.75" x14ac:dyDescent="0.25">
      <c r="A28" s="1"/>
      <c r="B28" s="71"/>
      <c r="C28" s="71"/>
      <c r="D28" s="77"/>
    </row>
    <row r="29" spans="1:5" ht="15.75" x14ac:dyDescent="0.25">
      <c r="A29" s="1"/>
      <c r="B29" s="71"/>
      <c r="C29" s="71"/>
      <c r="D29" s="77"/>
    </row>
    <row r="30" spans="1:5" ht="15.75" x14ac:dyDescent="0.25">
      <c r="A30" s="1"/>
      <c r="B30" s="71"/>
      <c r="C30" s="71"/>
      <c r="D30" s="77"/>
    </row>
    <row r="31" spans="1:5" ht="15.75" x14ac:dyDescent="0.25">
      <c r="A31" s="1" t="s">
        <v>92</v>
      </c>
      <c r="B31" s="71" t="s">
        <v>93</v>
      </c>
      <c r="C31" s="71"/>
      <c r="D31" s="77"/>
    </row>
    <row r="32" spans="1:5" ht="15.75" x14ac:dyDescent="0.25">
      <c r="A32" s="1"/>
      <c r="B32" s="71" t="s">
        <v>94</v>
      </c>
      <c r="C32" s="71"/>
      <c r="D32" s="77"/>
    </row>
    <row r="33" spans="1:4" ht="15.75" x14ac:dyDescent="0.25">
      <c r="A33" s="1"/>
      <c r="B33" s="71" t="s">
        <v>95</v>
      </c>
      <c r="C33" s="71"/>
      <c r="D33" s="77"/>
    </row>
    <row r="34" spans="1:4" ht="15.75" x14ac:dyDescent="0.25">
      <c r="A34" s="1"/>
      <c r="B34" s="71"/>
      <c r="C34" s="71"/>
      <c r="D34" s="77"/>
    </row>
    <row r="35" spans="1:4" ht="15.75" x14ac:dyDescent="0.25">
      <c r="A35" s="1"/>
      <c r="B35" s="71"/>
      <c r="C35" s="71"/>
      <c r="D35" s="77"/>
    </row>
    <row r="36" spans="1:4" ht="15.75" x14ac:dyDescent="0.25">
      <c r="A36" s="1"/>
      <c r="B36" s="71" t="s">
        <v>96</v>
      </c>
      <c r="C36" s="71"/>
      <c r="D36" s="77"/>
    </row>
    <row r="37" spans="1:4" ht="15.75" x14ac:dyDescent="0.25">
      <c r="A37" s="1"/>
      <c r="B37" s="71"/>
      <c r="C37" s="71"/>
      <c r="D37" s="77"/>
    </row>
    <row r="38" spans="1:4" ht="15.75" x14ac:dyDescent="0.25">
      <c r="A38" s="1"/>
      <c r="B38" s="71"/>
      <c r="C38" s="71"/>
      <c r="D38" s="77"/>
    </row>
    <row r="39" spans="1:4" ht="15.75" x14ac:dyDescent="0.25">
      <c r="A39" s="1"/>
      <c r="B39" s="71"/>
      <c r="C39" s="71"/>
      <c r="D39" s="77"/>
    </row>
    <row r="40" spans="1:4" ht="15.75" x14ac:dyDescent="0.25">
      <c r="A40" s="1"/>
      <c r="B40" s="71"/>
      <c r="C40" s="71"/>
      <c r="D40" s="77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2024-02-15T10:32:38Z</dcterms:modified>
</cp:coreProperties>
</file>